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4130"/>
  </bookViews>
  <sheets>
    <sheet name="双倍资助名单" sheetId="1" r:id="rId1"/>
  </sheets>
  <definedNames>
    <definedName name="_xlnm._FilterDatabase" localSheetId="0" hidden="1">双倍资助名单!$A$2:$O$32</definedName>
    <definedName name="_xlnm.Print_Area" localSheetId="0">双倍资助名单!$A$1:$O$33</definedName>
  </definedNames>
  <calcPr calcId="144525"/>
</workbook>
</file>

<file path=xl/sharedStrings.xml><?xml version="1.0" encoding="utf-8"?>
<sst xmlns="http://schemas.openxmlformats.org/spreadsheetml/2006/main" count="150">
  <si>
    <t>2014-2015学年资助交流学生名单（第一期，长期交流特别资助名单)</t>
  </si>
  <si>
    <t>序号</t>
  </si>
  <si>
    <t>厦大学号</t>
  </si>
  <si>
    <t>学生
类别</t>
  </si>
  <si>
    <t>姓名</t>
  </si>
  <si>
    <t>困难生类别</t>
  </si>
  <si>
    <t>交流生所在学院</t>
  </si>
  <si>
    <t>专业</t>
  </si>
  <si>
    <t>学分绩点</t>
  </si>
  <si>
    <t>绩点加权排名</t>
  </si>
  <si>
    <t>排名比例</t>
  </si>
  <si>
    <t>交流学校</t>
  </si>
  <si>
    <t>国家/地区</t>
  </si>
  <si>
    <t>大洲</t>
  </si>
  <si>
    <t>交流期限</t>
  </si>
  <si>
    <t>拟发放金额</t>
  </si>
  <si>
    <t>本科生</t>
  </si>
  <si>
    <t xml:space="preserve">赵庄怡                                                      </t>
  </si>
  <si>
    <t>非困难生</t>
  </si>
  <si>
    <t>物理与机电工程学院</t>
  </si>
  <si>
    <t>电子信息科学与技术</t>
  </si>
  <si>
    <t>1/83</t>
  </si>
  <si>
    <t xml:space="preserve">美国加州大学洛杉矶分校CSST项目 （10周）                                                                           </t>
  </si>
  <si>
    <t>美国</t>
  </si>
  <si>
    <t>美洲</t>
  </si>
  <si>
    <t>7月5日-9月11日</t>
  </si>
  <si>
    <t>张琴</t>
  </si>
  <si>
    <t>困难生</t>
  </si>
  <si>
    <t>艺术学院</t>
  </si>
  <si>
    <t>艺术设计</t>
  </si>
  <si>
    <t>1/81</t>
  </si>
  <si>
    <t>韩国中央大学</t>
  </si>
  <si>
    <t>韩国</t>
  </si>
  <si>
    <t>亚洲</t>
  </si>
  <si>
    <t>一学年</t>
  </si>
  <si>
    <t>刘强</t>
  </si>
  <si>
    <t>数学科学学院</t>
  </si>
  <si>
    <t>数学与应用数学</t>
  </si>
  <si>
    <t>1/70</t>
  </si>
  <si>
    <t>台湾大学</t>
  </si>
  <si>
    <t>台湾</t>
  </si>
  <si>
    <t>2015春季</t>
  </si>
  <si>
    <t>李佳妮</t>
  </si>
  <si>
    <t>机械设计制造及其自动化</t>
  </si>
  <si>
    <t>1/69</t>
  </si>
  <si>
    <t>台湾科技大学</t>
  </si>
  <si>
    <t>2014秋季</t>
  </si>
  <si>
    <t>张辉</t>
  </si>
  <si>
    <t xml:space="preserve">生命科学学院                                                                                        </t>
  </si>
  <si>
    <t>生物科学</t>
  </si>
  <si>
    <t>2/82</t>
  </si>
  <si>
    <t>中山大学</t>
  </si>
  <si>
    <t>刘慧雨</t>
  </si>
  <si>
    <t>公共事务学院</t>
  </si>
  <si>
    <t>政治学与行政学</t>
  </si>
  <si>
    <t>2/36</t>
  </si>
  <si>
    <t>王丽君</t>
  </si>
  <si>
    <t>法学院</t>
  </si>
  <si>
    <t>法学</t>
  </si>
  <si>
    <t>8/133</t>
  </si>
  <si>
    <t>政治大学</t>
  </si>
  <si>
    <t>章闻宇</t>
  </si>
  <si>
    <t>6/72</t>
  </si>
  <si>
    <t>阳明大学</t>
  </si>
  <si>
    <t>叶紫薇</t>
  </si>
  <si>
    <t>建筑与土木工程学院</t>
  </si>
  <si>
    <t>城市规划</t>
  </si>
  <si>
    <t>2/22</t>
  </si>
  <si>
    <t>成功大学</t>
  </si>
  <si>
    <t>苏碧如</t>
  </si>
  <si>
    <t xml:space="preserve">新闻传播学院                                                                                        </t>
  </si>
  <si>
    <t>广告学</t>
  </si>
  <si>
    <t>5/55</t>
  </si>
  <si>
    <t>台湾世新大学</t>
  </si>
  <si>
    <t>宋宝灵</t>
  </si>
  <si>
    <t>新闻学</t>
  </si>
  <si>
    <t>4/41</t>
  </si>
  <si>
    <t>世新大学</t>
  </si>
  <si>
    <t>杨苑</t>
  </si>
  <si>
    <t>人文学院</t>
  </si>
  <si>
    <t>历史学</t>
  </si>
  <si>
    <t>3/30</t>
  </si>
  <si>
    <t>章国涛</t>
  </si>
  <si>
    <t>材料学院</t>
  </si>
  <si>
    <t>材料科学与工程</t>
  </si>
  <si>
    <t>9/90</t>
  </si>
  <si>
    <t>新竹清华大学</t>
  </si>
  <si>
    <t>楚玉莹</t>
  </si>
  <si>
    <t>外文学院</t>
  </si>
  <si>
    <t>英语</t>
  </si>
  <si>
    <t>18/109</t>
  </si>
  <si>
    <t>辅仁大学</t>
  </si>
  <si>
    <t>黄国强</t>
  </si>
  <si>
    <t xml:space="preserve">软件学院                                                                                            </t>
  </si>
  <si>
    <t>软件工程</t>
  </si>
  <si>
    <t>25/130</t>
  </si>
  <si>
    <t>中央大学</t>
  </si>
  <si>
    <t>刘子怡</t>
  </si>
  <si>
    <t>生物技术</t>
  </si>
  <si>
    <t>18/89</t>
  </si>
  <si>
    <t>郭旭一</t>
  </si>
  <si>
    <t>8/36</t>
  </si>
  <si>
    <t>中正大学</t>
  </si>
  <si>
    <t>12920132200157</t>
  </si>
  <si>
    <t>金柏鹤</t>
  </si>
  <si>
    <t>32/136</t>
  </si>
  <si>
    <t>台北大学</t>
  </si>
  <si>
    <t>霍旭</t>
  </si>
  <si>
    <t>戏剧影视文学</t>
  </si>
  <si>
    <t>5/21</t>
  </si>
  <si>
    <t>淡江大学</t>
  </si>
  <si>
    <t>23320122203822</t>
  </si>
  <si>
    <t>陈小龙</t>
  </si>
  <si>
    <t>10/41</t>
  </si>
  <si>
    <t>美国天普大学</t>
  </si>
  <si>
    <t>黄婷婷</t>
  </si>
  <si>
    <t xml:space="preserve">化学化工学院                                                                                        </t>
  </si>
  <si>
    <t>化学</t>
  </si>
  <si>
    <t>3.32</t>
  </si>
  <si>
    <t>39/158</t>
  </si>
  <si>
    <t>逢甲大学</t>
  </si>
  <si>
    <t>乃倩倩</t>
  </si>
  <si>
    <t>15/55</t>
  </si>
  <si>
    <t>静宜大学</t>
  </si>
  <si>
    <t>温诗佳</t>
  </si>
  <si>
    <t>36/109</t>
  </si>
  <si>
    <t>台湾师范大学</t>
  </si>
  <si>
    <t>任嘉宝</t>
  </si>
  <si>
    <t>9/25</t>
  </si>
  <si>
    <t>郑嘉璐</t>
  </si>
  <si>
    <t>汉语言文学</t>
  </si>
  <si>
    <t>36/93</t>
  </si>
  <si>
    <t>康英杰</t>
  </si>
  <si>
    <t>9/21</t>
  </si>
  <si>
    <t>30320132204554</t>
  </si>
  <si>
    <t>楚晗颖</t>
  </si>
  <si>
    <t>40/90</t>
  </si>
  <si>
    <t>研究生</t>
  </si>
  <si>
    <t xml:space="preserve">杨梦                                                        </t>
  </si>
  <si>
    <t xml:space="preserve">日本大东文化大学                                                                                    </t>
  </si>
  <si>
    <t>日本</t>
  </si>
  <si>
    <t>15520131151876</t>
  </si>
  <si>
    <t>朱恺容</t>
  </si>
  <si>
    <t xml:space="preserve">经济学院                                                                                            </t>
  </si>
  <si>
    <t>荷兰乌特勒支大学</t>
  </si>
  <si>
    <t>荷兰</t>
  </si>
  <si>
    <t>欧洲</t>
  </si>
  <si>
    <t>10220131152414</t>
  </si>
  <si>
    <t>陈半思</t>
  </si>
  <si>
    <t>合计</t>
  </si>
</sst>
</file>

<file path=xl/styles.xml><?xml version="1.0" encoding="utf-8"?>
<styleSheet xmlns="http://schemas.openxmlformats.org/spreadsheetml/2006/main">
  <numFmts count="6">
    <numFmt numFmtId="176" formatCode="\¥#,##0_);[Red]\(\¥#,##0\)"/>
    <numFmt numFmtId="177" formatCode="0_);[Red]\(0\)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2"/>
      <name val="宋体"/>
      <charset val="134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0"/>
      <name val="Arial"/>
      <charset val="134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10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1" fillId="8" borderId="3" applyNumberFormat="0" applyAlignment="0" applyProtection="0">
      <alignment vertical="center"/>
    </xf>
    <xf numFmtId="0" fontId="13" fillId="0" borderId="0"/>
    <xf numFmtId="44" fontId="6" fillId="0" borderId="0" applyFont="0" applyFill="0" applyBorder="0" applyAlignment="0" applyProtection="0">
      <alignment vertical="center"/>
    </xf>
    <xf numFmtId="0" fontId="13" fillId="0" borderId="0"/>
    <xf numFmtId="41" fontId="6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3" fillId="0" borderId="0"/>
    <xf numFmtId="0" fontId="13" fillId="0" borderId="0"/>
    <xf numFmtId="9" fontId="0" fillId="0" borderId="0" applyFont="0" applyFill="0" applyBorder="0" applyAlignment="0" applyProtection="0">
      <alignment vertical="center"/>
    </xf>
    <xf numFmtId="0" fontId="6" fillId="19" borderId="6" applyNumberFormat="0" applyFont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0" borderId="0"/>
    <xf numFmtId="0" fontId="2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0" borderId="0"/>
    <xf numFmtId="0" fontId="13" fillId="0" borderId="0"/>
    <xf numFmtId="0" fontId="23" fillId="10" borderId="8" applyNumberFormat="0" applyAlignment="0" applyProtection="0">
      <alignment vertical="center"/>
    </xf>
    <xf numFmtId="0" fontId="12" fillId="10" borderId="3" applyNumberFormat="0" applyAlignment="0" applyProtection="0">
      <alignment vertical="center"/>
    </xf>
    <xf numFmtId="0" fontId="13" fillId="0" borderId="0"/>
    <xf numFmtId="0" fontId="13" fillId="0" borderId="0"/>
    <xf numFmtId="0" fontId="8" fillId="4" borderId="2" applyNumberFormat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9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</cellStyleXfs>
  <cellXfs count="20">
    <xf numFmtId="0" fontId="0" fillId="0" borderId="0" xfId="0">
      <alignment vertical="center"/>
    </xf>
    <xf numFmtId="0" fontId="1" fillId="2" borderId="0" xfId="0" applyFont="1" applyFill="1" applyBorder="1">
      <alignment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77" fontId="3" fillId="2" borderId="1" xfId="0" applyNumberFormat="1" applyFont="1" applyFill="1" applyBorder="1" applyAlignment="1">
      <alignment horizontal="center" vertical="center" wrapText="1"/>
    </xf>
    <xf numFmtId="177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77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>
      <alignment vertical="center"/>
    </xf>
    <xf numFmtId="176" fontId="3" fillId="2" borderId="1" xfId="0" applyNumberFormat="1" applyFont="1" applyFill="1" applyBorder="1" applyAlignment="1">
      <alignment horizontal="center" vertical="center" wrapText="1"/>
    </xf>
    <xf numFmtId="9" fontId="4" fillId="2" borderId="1" xfId="14" applyFont="1" applyFill="1" applyBorder="1" applyAlignment="1">
      <alignment horizontal="center" vertical="center" wrapText="1"/>
    </xf>
    <xf numFmtId="176" fontId="4" fillId="2" borderId="1" xfId="0" applyNumberFormat="1" applyFont="1" applyFill="1" applyBorder="1" applyAlignment="1">
      <alignment horizontal="center" vertical="center" wrapText="1"/>
    </xf>
    <xf numFmtId="9" fontId="1" fillId="2" borderId="1" xfId="14" applyFont="1" applyFill="1" applyBorder="1" applyAlignment="1">
      <alignment horizontal="center" vertical="center" wrapText="1"/>
    </xf>
    <xf numFmtId="9" fontId="5" fillId="2" borderId="1" xfId="14" applyFont="1" applyFill="1" applyBorder="1" applyAlignment="1">
      <alignment horizontal="center" vertical="center" wrapText="1"/>
    </xf>
    <xf numFmtId="58" fontId="1" fillId="2" borderId="1" xfId="0" applyNumberFormat="1" applyFont="1" applyFill="1" applyBorder="1" applyAlignment="1">
      <alignment horizontal="center" vertical="center" wrapText="1"/>
    </xf>
    <xf numFmtId="176" fontId="1" fillId="2" borderId="1" xfId="0" applyNumberFormat="1" applyFont="1" applyFill="1" applyBorder="1" applyAlignment="1">
      <alignment horizontal="center" vertical="center" wrapText="1"/>
    </xf>
    <xf numFmtId="176" fontId="1" fillId="2" borderId="1" xfId="0" applyNumberFormat="1" applyFont="1" applyFill="1" applyBorder="1">
      <alignment vertical="center"/>
    </xf>
    <xf numFmtId="58" fontId="1" fillId="2" borderId="1" xfId="0" applyNumberFormat="1" applyFont="1" applyFill="1" applyBorder="1" applyAlignment="1" quotePrefix="1">
      <alignment horizontal="center" vertical="center" wrapText="1"/>
    </xf>
    <xf numFmtId="0" fontId="1" fillId="2" borderId="1" xfId="0" applyFont="1" applyFill="1" applyBorder="1" applyAlignment="1" quotePrefix="1">
      <alignment horizontal="center" vertical="center" wrapText="1"/>
    </xf>
  </cellXfs>
  <cellStyles count="110">
    <cellStyle name="常规" xfId="0" builtinId="0"/>
    <cellStyle name="货币[0]" xfId="1" builtinId="7"/>
    <cellStyle name="20% - 强调文字颜色 3" xfId="2" builtinId="38"/>
    <cellStyle name="输入" xfId="3" builtinId="20"/>
    <cellStyle name="常规 44" xfId="4"/>
    <cellStyle name="货币" xfId="5" builtinId="4"/>
    <cellStyle name="常规 101" xfId="6"/>
    <cellStyle name="千位分隔[0]" xfId="7" builtinId="6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常规 40" xfId="12"/>
    <cellStyle name="常规 35" xfId="13"/>
    <cellStyle name="百分比" xfId="14" builtinId="5"/>
    <cellStyle name="注释" xfId="15" builtinId="10"/>
    <cellStyle name="60% - 强调文字颜色 2" xfId="16" builtinId="36"/>
    <cellStyle name="标题 4" xfId="17" builtinId="19"/>
    <cellStyle name="警告文本" xfId="18" builtinId="11"/>
    <cellStyle name="常规 30" xfId="19"/>
    <cellStyle name="标题" xfId="20" builtinId="15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常规 90" xfId="27"/>
    <cellStyle name="常规 85" xfId="28"/>
    <cellStyle name="输出" xfId="29" builtinId="21"/>
    <cellStyle name="计算" xfId="30" builtinId="22"/>
    <cellStyle name="常规 26" xfId="31"/>
    <cellStyle name="常规 31" xfId="32"/>
    <cellStyle name="检查单元格" xfId="33" builtinId="23"/>
    <cellStyle name="20% - 强调文字颜色 6" xfId="34" builtinId="50"/>
    <cellStyle name="强调文字颜色 2" xfId="35" builtinId="33"/>
    <cellStyle name="链接单元格" xfId="36" builtinId="24"/>
    <cellStyle name="汇总" xfId="37" builtinId="25"/>
    <cellStyle name="好" xfId="38" builtinId="26"/>
    <cellStyle name="适中" xfId="39" builtinId="28"/>
    <cellStyle name="20% - 强调文字颜色 5" xfId="40" builtinId="46"/>
    <cellStyle name="强调文字颜色 1" xfId="41" builtinId="29"/>
    <cellStyle name="20% - 强调文字颜色 1" xfId="42" builtinId="30"/>
    <cellStyle name="40% - 强调文字颜色 1" xfId="43" builtinId="31"/>
    <cellStyle name="20% - 强调文字颜色 2" xfId="44" builtinId="34"/>
    <cellStyle name="40% - 强调文字颜色 2" xfId="45" builtinId="35"/>
    <cellStyle name="强调文字颜色 3" xfId="46" builtinId="37"/>
    <cellStyle name="强调文字颜色 4" xfId="47" builtinId="41"/>
    <cellStyle name="20% - 强调文字颜色 4" xfId="48" builtinId="42"/>
    <cellStyle name="40% - 强调文字颜色 4" xfId="49" builtinId="43"/>
    <cellStyle name="强调文字颜色 5" xfId="50" builtinId="45"/>
    <cellStyle name="40% - 强调文字颜色 5" xfId="51" builtinId="47"/>
    <cellStyle name="60% - 强调文字颜色 5" xfId="52" builtinId="48"/>
    <cellStyle name="强调文字颜色 6" xfId="53" builtinId="49"/>
    <cellStyle name="40% - 强调文字颜色 6" xfId="54" builtinId="51"/>
    <cellStyle name="60% - 强调文字颜色 6" xfId="55" builtinId="52"/>
    <cellStyle name="常规 11" xfId="56"/>
    <cellStyle name="常规 13" xfId="57"/>
    <cellStyle name="常规 15" xfId="58"/>
    <cellStyle name="常规 20" xfId="59"/>
    <cellStyle name="常规 18" xfId="60"/>
    <cellStyle name="常规 19" xfId="61"/>
    <cellStyle name="常规 24" xfId="62"/>
    <cellStyle name="常规 2" xfId="63"/>
    <cellStyle name="常规 22" xfId="64"/>
    <cellStyle name="常规 28" xfId="65"/>
    <cellStyle name="常规 3" xfId="66"/>
    <cellStyle name="常规 41" xfId="67"/>
    <cellStyle name="常规 36" xfId="68"/>
    <cellStyle name="常规 43" xfId="69"/>
    <cellStyle name="常规 38" xfId="70"/>
    <cellStyle name="常规 4" xfId="71"/>
    <cellStyle name="常规 45" xfId="72"/>
    <cellStyle name="常规 51" xfId="73"/>
    <cellStyle name="常规 46" xfId="74"/>
    <cellStyle name="常规 47" xfId="75"/>
    <cellStyle name="常规 53" xfId="76"/>
    <cellStyle name="常规 48" xfId="77"/>
    <cellStyle name="常规 54" xfId="78"/>
    <cellStyle name="常规 49" xfId="79"/>
    <cellStyle name="常规 5" xfId="80"/>
    <cellStyle name="常规 61" xfId="81"/>
    <cellStyle name="常规 56" xfId="82"/>
    <cellStyle name="常规 63" xfId="83"/>
    <cellStyle name="常规 58" xfId="84"/>
    <cellStyle name="常规 64" xfId="85"/>
    <cellStyle name="常规 59" xfId="86"/>
    <cellStyle name="常规 66" xfId="87"/>
    <cellStyle name="常规 74" xfId="88"/>
    <cellStyle name="常规 69" xfId="89"/>
    <cellStyle name="常规 70" xfId="90"/>
    <cellStyle name="常规 72" xfId="91"/>
    <cellStyle name="常规 75" xfId="92"/>
    <cellStyle name="常规 76" xfId="93"/>
    <cellStyle name="常规 83" xfId="94"/>
    <cellStyle name="常规 78" xfId="95"/>
    <cellStyle name="常规 84" xfId="96"/>
    <cellStyle name="常规 79" xfId="97"/>
    <cellStyle name="常规 8" xfId="98"/>
    <cellStyle name="常规 82" xfId="99"/>
    <cellStyle name="常规 91" xfId="100"/>
    <cellStyle name="常规 86" xfId="101"/>
    <cellStyle name="常规 87" xfId="102"/>
    <cellStyle name="常规 93" xfId="103"/>
    <cellStyle name="常规 88" xfId="104"/>
    <cellStyle name="常规 94" xfId="105"/>
    <cellStyle name="常规 95" xfId="106"/>
    <cellStyle name="常规 96" xfId="107"/>
    <cellStyle name="常规 98" xfId="108"/>
    <cellStyle name="常规 99" xfId="109"/>
  </cellStyles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O33"/>
  <sheetViews>
    <sheetView tabSelected="1" workbookViewId="0">
      <selection activeCell="N40" sqref="N40"/>
    </sheetView>
  </sheetViews>
  <sheetFormatPr defaultColWidth="9" defaultRowHeight="13.5"/>
  <cols>
    <col min="1" max="1" width="5.44166666666667" style="1" customWidth="1"/>
    <col min="2" max="2" width="16" style="1" customWidth="1"/>
    <col min="3" max="3" width="8.33333333333333" style="1" customWidth="1"/>
    <col min="4" max="4" width="8" style="1" customWidth="1"/>
    <col min="5" max="5" width="8.88333333333333" style="1"/>
    <col min="6" max="6" width="19.3333333333333" style="1" customWidth="1"/>
    <col min="7" max="7" width="15.8833333333333" style="1" hidden="1" customWidth="1"/>
    <col min="8" max="8" width="7" style="1" customWidth="1"/>
    <col min="9" max="9" width="8.775" style="1" customWidth="1"/>
    <col min="10" max="10" width="6.33333333333333" style="1" customWidth="1"/>
    <col min="11" max="11" width="20.8833333333333" style="1" customWidth="1"/>
    <col min="12" max="12" width="8" style="1" customWidth="1"/>
    <col min="13" max="13" width="6.21666666666667" style="1" customWidth="1"/>
    <col min="14" max="14" width="9.44166666666667" style="1" customWidth="1"/>
    <col min="15" max="15" width="12" style="1" customWidth="1"/>
    <col min="16" max="16383" width="8.88333333333333" style="1"/>
    <col min="16384" max="16384" width="8.88333333333333"/>
  </cols>
  <sheetData>
    <row r="1" ht="29.4" customHeight="1" spans="1:1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ht="34.8" customHeight="1" spans="1:15">
      <c r="A2" s="3" t="s">
        <v>1</v>
      </c>
      <c r="B2" s="4" t="s">
        <v>2</v>
      </c>
      <c r="C2" s="4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  <c r="N2" s="3" t="s">
        <v>14</v>
      </c>
      <c r="O2" s="12" t="s">
        <v>15</v>
      </c>
    </row>
    <row r="3" ht="27" spans="1:15">
      <c r="A3" s="5">
        <v>1</v>
      </c>
      <c r="B3" s="5">
        <v>33120122203254</v>
      </c>
      <c r="C3" s="5" t="s">
        <v>16</v>
      </c>
      <c r="D3" s="6" t="s">
        <v>17</v>
      </c>
      <c r="E3" s="6" t="s">
        <v>18</v>
      </c>
      <c r="F3" s="6" t="s">
        <v>19</v>
      </c>
      <c r="G3" s="6" t="s">
        <v>20</v>
      </c>
      <c r="H3" s="6">
        <v>3.81</v>
      </c>
      <c r="I3" s="6" t="s">
        <v>21</v>
      </c>
      <c r="J3" s="13">
        <f>1/83</f>
        <v>0.0120481927710843</v>
      </c>
      <c r="K3" s="6" t="s">
        <v>22</v>
      </c>
      <c r="L3" s="6" t="s">
        <v>23</v>
      </c>
      <c r="M3" s="5" t="s">
        <v>24</v>
      </c>
      <c r="N3" s="6" t="s">
        <v>25</v>
      </c>
      <c r="O3" s="14">
        <v>20000</v>
      </c>
    </row>
    <row r="4" spans="1:15">
      <c r="A4" s="5">
        <v>2</v>
      </c>
      <c r="B4" s="7">
        <v>18520122204666</v>
      </c>
      <c r="C4" s="5" t="s">
        <v>16</v>
      </c>
      <c r="D4" s="8" t="s">
        <v>26</v>
      </c>
      <c r="E4" s="6" t="s">
        <v>27</v>
      </c>
      <c r="F4" s="8" t="s">
        <v>28</v>
      </c>
      <c r="G4" s="8" t="s">
        <v>29</v>
      </c>
      <c r="H4" s="8">
        <v>3.67</v>
      </c>
      <c r="I4" s="8" t="s">
        <v>30</v>
      </c>
      <c r="J4" s="15">
        <f>1/81</f>
        <v>0.0123456790123457</v>
      </c>
      <c r="K4" s="8" t="s">
        <v>31</v>
      </c>
      <c r="L4" s="8" t="s">
        <v>32</v>
      </c>
      <c r="M4" s="8" t="s">
        <v>33</v>
      </c>
      <c r="N4" s="8" t="s">
        <v>34</v>
      </c>
      <c r="O4" s="14">
        <v>10000</v>
      </c>
    </row>
    <row r="5" spans="1:15">
      <c r="A5" s="5">
        <v>3</v>
      </c>
      <c r="B5" s="7">
        <v>19020132202806</v>
      </c>
      <c r="C5" s="5" t="s">
        <v>16</v>
      </c>
      <c r="D5" s="8" t="s">
        <v>35</v>
      </c>
      <c r="E5" s="6" t="s">
        <v>27</v>
      </c>
      <c r="F5" s="6" t="s">
        <v>36</v>
      </c>
      <c r="G5" s="6" t="s">
        <v>37</v>
      </c>
      <c r="H5" s="6">
        <v>3.89</v>
      </c>
      <c r="I5" s="8" t="s">
        <v>38</v>
      </c>
      <c r="J5" s="13">
        <f>1/70</f>
        <v>0.0142857142857143</v>
      </c>
      <c r="K5" s="8" t="s">
        <v>39</v>
      </c>
      <c r="L5" s="8" t="s">
        <v>40</v>
      </c>
      <c r="M5" s="8" t="s">
        <v>33</v>
      </c>
      <c r="N5" s="8" t="s">
        <v>41</v>
      </c>
      <c r="O5" s="14">
        <v>10000</v>
      </c>
    </row>
    <row r="6" ht="16.8" customHeight="1" spans="1:15">
      <c r="A6" s="5">
        <v>4</v>
      </c>
      <c r="B6" s="7">
        <v>19920122203358</v>
      </c>
      <c r="C6" s="5" t="s">
        <v>16</v>
      </c>
      <c r="D6" s="8" t="s">
        <v>42</v>
      </c>
      <c r="E6" s="6" t="s">
        <v>27</v>
      </c>
      <c r="F6" s="6" t="s">
        <v>19</v>
      </c>
      <c r="G6" s="6" t="s">
        <v>43</v>
      </c>
      <c r="H6" s="6">
        <v>3.73</v>
      </c>
      <c r="I6" s="8" t="s">
        <v>44</v>
      </c>
      <c r="J6" s="13">
        <f>1/69</f>
        <v>0.0144927536231884</v>
      </c>
      <c r="K6" s="8" t="s">
        <v>45</v>
      </c>
      <c r="L6" s="8" t="s">
        <v>40</v>
      </c>
      <c r="M6" s="8" t="s">
        <v>33</v>
      </c>
      <c r="N6" s="8" t="s">
        <v>46</v>
      </c>
      <c r="O6" s="14">
        <v>10000</v>
      </c>
    </row>
    <row r="7" spans="1:15">
      <c r="A7" s="5">
        <v>5</v>
      </c>
      <c r="B7" s="7">
        <v>21920122202816</v>
      </c>
      <c r="C7" s="5" t="s">
        <v>16</v>
      </c>
      <c r="D7" s="8" t="s">
        <v>47</v>
      </c>
      <c r="E7" s="6" t="s">
        <v>27</v>
      </c>
      <c r="F7" s="9" t="s">
        <v>48</v>
      </c>
      <c r="G7" s="9" t="s">
        <v>49</v>
      </c>
      <c r="H7" s="9">
        <v>3.68</v>
      </c>
      <c r="I7" s="8" t="s">
        <v>50</v>
      </c>
      <c r="J7" s="16">
        <f>2/82</f>
        <v>0.024390243902439</v>
      </c>
      <c r="K7" s="8" t="s">
        <v>51</v>
      </c>
      <c r="L7" s="8" t="s">
        <v>40</v>
      </c>
      <c r="M7" s="8" t="s">
        <v>33</v>
      </c>
      <c r="N7" s="8" t="s">
        <v>46</v>
      </c>
      <c r="O7" s="14">
        <v>10000</v>
      </c>
    </row>
    <row r="8" spans="1:15">
      <c r="A8" s="5">
        <v>6</v>
      </c>
      <c r="B8" s="7">
        <v>13820122200369</v>
      </c>
      <c r="C8" s="5" t="s">
        <v>16</v>
      </c>
      <c r="D8" s="8" t="s">
        <v>52</v>
      </c>
      <c r="E8" s="6" t="s">
        <v>27</v>
      </c>
      <c r="F8" s="8" t="s">
        <v>53</v>
      </c>
      <c r="G8" s="8" t="s">
        <v>54</v>
      </c>
      <c r="H8" s="8">
        <v>3.8</v>
      </c>
      <c r="I8" s="8" t="s">
        <v>55</v>
      </c>
      <c r="J8" s="15">
        <f>2/36</f>
        <v>0.0555555555555556</v>
      </c>
      <c r="K8" s="8" t="s">
        <v>39</v>
      </c>
      <c r="L8" s="8" t="s">
        <v>40</v>
      </c>
      <c r="M8" s="8" t="s">
        <v>33</v>
      </c>
      <c r="N8" s="8" t="s">
        <v>46</v>
      </c>
      <c r="O8" s="14">
        <v>10000</v>
      </c>
    </row>
    <row r="9" spans="1:15">
      <c r="A9" s="5">
        <v>7</v>
      </c>
      <c r="B9" s="7">
        <v>13620122200182</v>
      </c>
      <c r="C9" s="5" t="s">
        <v>16</v>
      </c>
      <c r="D9" s="8" t="s">
        <v>56</v>
      </c>
      <c r="E9" s="6" t="s">
        <v>27</v>
      </c>
      <c r="F9" s="6" t="s">
        <v>57</v>
      </c>
      <c r="G9" s="6" t="s">
        <v>58</v>
      </c>
      <c r="H9" s="6">
        <v>3.72</v>
      </c>
      <c r="I9" s="8" t="s">
        <v>59</v>
      </c>
      <c r="J9" s="13">
        <f>8/133</f>
        <v>0.0601503759398496</v>
      </c>
      <c r="K9" s="8" t="s">
        <v>60</v>
      </c>
      <c r="L9" s="8" t="s">
        <v>40</v>
      </c>
      <c r="M9" s="8" t="s">
        <v>33</v>
      </c>
      <c r="N9" s="8" t="s">
        <v>46</v>
      </c>
      <c r="O9" s="14">
        <v>10000</v>
      </c>
    </row>
    <row r="10" spans="1:15">
      <c r="A10" s="5">
        <v>8</v>
      </c>
      <c r="B10" s="7">
        <v>21620132202746</v>
      </c>
      <c r="C10" s="5" t="s">
        <v>16</v>
      </c>
      <c r="D10" s="8" t="s">
        <v>61</v>
      </c>
      <c r="E10" s="6" t="s">
        <v>27</v>
      </c>
      <c r="F10" s="9" t="s">
        <v>48</v>
      </c>
      <c r="G10" s="9" t="s">
        <v>49</v>
      </c>
      <c r="H10" s="9">
        <v>3.59</v>
      </c>
      <c r="I10" s="8" t="s">
        <v>62</v>
      </c>
      <c r="J10" s="16">
        <f>6/72</f>
        <v>0.0833333333333333</v>
      </c>
      <c r="K10" s="8" t="s">
        <v>63</v>
      </c>
      <c r="L10" s="8" t="s">
        <v>40</v>
      </c>
      <c r="M10" s="8" t="s">
        <v>33</v>
      </c>
      <c r="N10" s="8" t="s">
        <v>41</v>
      </c>
      <c r="O10" s="14">
        <v>10000</v>
      </c>
    </row>
    <row r="11" ht="17.4" customHeight="1" spans="1:15">
      <c r="A11" s="5">
        <v>9</v>
      </c>
      <c r="B11" s="7">
        <v>30820112201450</v>
      </c>
      <c r="C11" s="5" t="s">
        <v>16</v>
      </c>
      <c r="D11" s="8" t="s">
        <v>64</v>
      </c>
      <c r="E11" s="6" t="s">
        <v>18</v>
      </c>
      <c r="F11" s="6" t="s">
        <v>65</v>
      </c>
      <c r="G11" s="6" t="s">
        <v>66</v>
      </c>
      <c r="H11" s="6">
        <v>3.51</v>
      </c>
      <c r="I11" s="20" t="s">
        <v>67</v>
      </c>
      <c r="J11" s="13">
        <f>2/22</f>
        <v>0.0909090909090909</v>
      </c>
      <c r="K11" s="8" t="s">
        <v>68</v>
      </c>
      <c r="L11" s="8" t="s">
        <v>40</v>
      </c>
      <c r="M11" s="8" t="s">
        <v>33</v>
      </c>
      <c r="N11" s="8" t="s">
        <v>46</v>
      </c>
      <c r="O11" s="14">
        <v>10000</v>
      </c>
    </row>
    <row r="12" spans="1:15">
      <c r="A12" s="5">
        <v>10</v>
      </c>
      <c r="B12" s="7">
        <v>10520122203683</v>
      </c>
      <c r="C12" s="5" t="s">
        <v>16</v>
      </c>
      <c r="D12" s="8" t="s">
        <v>69</v>
      </c>
      <c r="E12" s="6" t="s">
        <v>27</v>
      </c>
      <c r="F12" s="9" t="s">
        <v>70</v>
      </c>
      <c r="G12" s="9" t="s">
        <v>71</v>
      </c>
      <c r="H12" s="9">
        <v>3.66</v>
      </c>
      <c r="I12" s="8" t="s">
        <v>72</v>
      </c>
      <c r="J12" s="16">
        <f>5/55</f>
        <v>0.0909090909090909</v>
      </c>
      <c r="K12" s="8" t="s">
        <v>73</v>
      </c>
      <c r="L12" s="8" t="s">
        <v>40</v>
      </c>
      <c r="M12" s="8" t="s">
        <v>33</v>
      </c>
      <c r="N12" s="8" t="s">
        <v>46</v>
      </c>
      <c r="O12" s="14">
        <v>10000</v>
      </c>
    </row>
    <row r="13" spans="1:15">
      <c r="A13" s="5">
        <v>11</v>
      </c>
      <c r="B13" s="7">
        <v>10520122203682</v>
      </c>
      <c r="C13" s="5" t="s">
        <v>16</v>
      </c>
      <c r="D13" s="8" t="s">
        <v>74</v>
      </c>
      <c r="E13" s="6" t="s">
        <v>27</v>
      </c>
      <c r="F13" s="9" t="s">
        <v>70</v>
      </c>
      <c r="G13" s="9" t="s">
        <v>75</v>
      </c>
      <c r="H13" s="9">
        <v>3.68</v>
      </c>
      <c r="I13" s="8" t="s">
        <v>76</v>
      </c>
      <c r="J13" s="16">
        <f>4/41</f>
        <v>0.0975609756097561</v>
      </c>
      <c r="K13" s="8" t="s">
        <v>77</v>
      </c>
      <c r="L13" s="8" t="s">
        <v>40</v>
      </c>
      <c r="M13" s="8" t="s">
        <v>33</v>
      </c>
      <c r="N13" s="8" t="s">
        <v>41</v>
      </c>
      <c r="O13" s="14">
        <v>10000</v>
      </c>
    </row>
    <row r="14" spans="1:15">
      <c r="A14" s="5">
        <v>12</v>
      </c>
      <c r="B14" s="7">
        <v>10320122202261</v>
      </c>
      <c r="C14" s="5" t="s">
        <v>16</v>
      </c>
      <c r="D14" s="8" t="s">
        <v>78</v>
      </c>
      <c r="E14" s="6" t="s">
        <v>27</v>
      </c>
      <c r="F14" s="8" t="s">
        <v>79</v>
      </c>
      <c r="G14" s="8" t="s">
        <v>80</v>
      </c>
      <c r="H14" s="8">
        <v>3.81</v>
      </c>
      <c r="I14" s="20" t="s">
        <v>81</v>
      </c>
      <c r="J14" s="15">
        <f>3/30</f>
        <v>0.1</v>
      </c>
      <c r="K14" s="8" t="s">
        <v>60</v>
      </c>
      <c r="L14" s="8" t="s">
        <v>40</v>
      </c>
      <c r="M14" s="8" t="s">
        <v>33</v>
      </c>
      <c r="N14" s="8" t="s">
        <v>46</v>
      </c>
      <c r="O14" s="14">
        <v>10000</v>
      </c>
    </row>
    <row r="15" spans="1:15">
      <c r="A15" s="5">
        <v>13</v>
      </c>
      <c r="B15" s="7">
        <v>30320132200117</v>
      </c>
      <c r="C15" s="5" t="s">
        <v>16</v>
      </c>
      <c r="D15" s="8" t="s">
        <v>82</v>
      </c>
      <c r="E15" s="6" t="s">
        <v>18</v>
      </c>
      <c r="F15" s="8" t="s">
        <v>83</v>
      </c>
      <c r="G15" s="8" t="s">
        <v>84</v>
      </c>
      <c r="H15" s="8">
        <v>3.5</v>
      </c>
      <c r="I15" s="8" t="s">
        <v>85</v>
      </c>
      <c r="J15" s="15">
        <f>9/90</f>
        <v>0.1</v>
      </c>
      <c r="K15" s="8" t="s">
        <v>86</v>
      </c>
      <c r="L15" s="8" t="s">
        <v>40</v>
      </c>
      <c r="M15" s="8" t="s">
        <v>33</v>
      </c>
      <c r="N15" s="8" t="s">
        <v>41</v>
      </c>
      <c r="O15" s="14">
        <v>10000</v>
      </c>
    </row>
    <row r="16" spans="1:15">
      <c r="A16" s="5">
        <v>14</v>
      </c>
      <c r="B16" s="7">
        <v>12020122203086</v>
      </c>
      <c r="C16" s="5" t="s">
        <v>16</v>
      </c>
      <c r="D16" s="8" t="s">
        <v>87</v>
      </c>
      <c r="E16" s="6" t="s">
        <v>18</v>
      </c>
      <c r="F16" s="6" t="s">
        <v>88</v>
      </c>
      <c r="G16" s="6" t="s">
        <v>89</v>
      </c>
      <c r="H16" s="6">
        <v>3.77</v>
      </c>
      <c r="I16" s="8" t="s">
        <v>90</v>
      </c>
      <c r="J16" s="13">
        <f>18/109</f>
        <v>0.165137614678899</v>
      </c>
      <c r="K16" s="8" t="s">
        <v>91</v>
      </c>
      <c r="L16" s="8" t="s">
        <v>40</v>
      </c>
      <c r="M16" s="8" t="s">
        <v>33</v>
      </c>
      <c r="N16" s="8" t="s">
        <v>41</v>
      </c>
      <c r="O16" s="14">
        <v>10000</v>
      </c>
    </row>
    <row r="17" spans="1:15">
      <c r="A17" s="5">
        <v>15</v>
      </c>
      <c r="B17" s="7">
        <v>30920122202483</v>
      </c>
      <c r="C17" s="5" t="s">
        <v>16</v>
      </c>
      <c r="D17" s="8" t="s">
        <v>92</v>
      </c>
      <c r="E17" s="6" t="s">
        <v>27</v>
      </c>
      <c r="F17" s="9" t="s">
        <v>93</v>
      </c>
      <c r="G17" s="9" t="s">
        <v>94</v>
      </c>
      <c r="H17" s="9">
        <v>3.37</v>
      </c>
      <c r="I17" s="8" t="s">
        <v>95</v>
      </c>
      <c r="J17" s="16">
        <f>25/130</f>
        <v>0.192307692307692</v>
      </c>
      <c r="K17" s="8" t="s">
        <v>96</v>
      </c>
      <c r="L17" s="8" t="s">
        <v>40</v>
      </c>
      <c r="M17" s="8" t="s">
        <v>33</v>
      </c>
      <c r="N17" s="8" t="s">
        <v>46</v>
      </c>
      <c r="O17" s="14">
        <v>10000</v>
      </c>
    </row>
    <row r="18" spans="1:15">
      <c r="A18" s="5">
        <v>16</v>
      </c>
      <c r="B18" s="7">
        <v>21620132202645</v>
      </c>
      <c r="C18" s="5" t="s">
        <v>16</v>
      </c>
      <c r="D18" s="8" t="s">
        <v>97</v>
      </c>
      <c r="E18" s="6" t="s">
        <v>27</v>
      </c>
      <c r="F18" s="9" t="s">
        <v>48</v>
      </c>
      <c r="G18" s="9" t="s">
        <v>98</v>
      </c>
      <c r="H18" s="9">
        <v>3.33</v>
      </c>
      <c r="I18" s="8" t="s">
        <v>99</v>
      </c>
      <c r="J18" s="16">
        <f>18/89</f>
        <v>0.202247191011236</v>
      </c>
      <c r="K18" s="8" t="s">
        <v>63</v>
      </c>
      <c r="L18" s="8" t="s">
        <v>40</v>
      </c>
      <c r="M18" s="8" t="s">
        <v>33</v>
      </c>
      <c r="N18" s="8" t="s">
        <v>41</v>
      </c>
      <c r="O18" s="14">
        <v>10000</v>
      </c>
    </row>
    <row r="19" spans="1:15">
      <c r="A19" s="5">
        <v>17</v>
      </c>
      <c r="B19" s="7">
        <v>13820122200357</v>
      </c>
      <c r="C19" s="5" t="s">
        <v>16</v>
      </c>
      <c r="D19" s="8" t="s">
        <v>100</v>
      </c>
      <c r="E19" s="6" t="s">
        <v>27</v>
      </c>
      <c r="F19" s="8" t="s">
        <v>53</v>
      </c>
      <c r="G19" s="8" t="s">
        <v>54</v>
      </c>
      <c r="H19" s="8">
        <v>3.7</v>
      </c>
      <c r="I19" s="8" t="s">
        <v>101</v>
      </c>
      <c r="J19" s="15">
        <f>8/36</f>
        <v>0.222222222222222</v>
      </c>
      <c r="K19" s="8" t="s">
        <v>102</v>
      </c>
      <c r="L19" s="8" t="s">
        <v>40</v>
      </c>
      <c r="M19" s="8" t="s">
        <v>33</v>
      </c>
      <c r="N19" s="8" t="s">
        <v>46</v>
      </c>
      <c r="O19" s="14">
        <v>10000</v>
      </c>
    </row>
    <row r="20" spans="1:15">
      <c r="A20" s="5">
        <v>18</v>
      </c>
      <c r="B20" s="7" t="s">
        <v>103</v>
      </c>
      <c r="C20" s="5" t="s">
        <v>16</v>
      </c>
      <c r="D20" s="8" t="s">
        <v>104</v>
      </c>
      <c r="E20" s="6" t="s">
        <v>27</v>
      </c>
      <c r="F20" s="6" t="s">
        <v>57</v>
      </c>
      <c r="G20" s="6" t="s">
        <v>58</v>
      </c>
      <c r="H20" s="6">
        <v>3.52</v>
      </c>
      <c r="I20" s="8" t="s">
        <v>105</v>
      </c>
      <c r="J20" s="13">
        <f>32/136</f>
        <v>0.235294117647059</v>
      </c>
      <c r="K20" s="8" t="s">
        <v>106</v>
      </c>
      <c r="L20" s="8" t="s">
        <v>40</v>
      </c>
      <c r="M20" s="8" t="s">
        <v>33</v>
      </c>
      <c r="N20" s="8" t="s">
        <v>41</v>
      </c>
      <c r="O20" s="14">
        <v>10000</v>
      </c>
    </row>
    <row r="21" spans="1:15">
      <c r="A21" s="5">
        <v>19</v>
      </c>
      <c r="B21" s="7">
        <v>10220122202345</v>
      </c>
      <c r="C21" s="5" t="s">
        <v>16</v>
      </c>
      <c r="D21" s="8" t="s">
        <v>107</v>
      </c>
      <c r="E21" s="6" t="s">
        <v>18</v>
      </c>
      <c r="F21" s="8" t="s">
        <v>79</v>
      </c>
      <c r="G21" s="8" t="s">
        <v>108</v>
      </c>
      <c r="H21" s="8">
        <v>3.42</v>
      </c>
      <c r="I21" s="21" t="s">
        <v>109</v>
      </c>
      <c r="J21" s="15">
        <f>5/21</f>
        <v>0.238095238095238</v>
      </c>
      <c r="K21" s="8" t="s">
        <v>110</v>
      </c>
      <c r="L21" s="8" t="s">
        <v>40</v>
      </c>
      <c r="M21" s="8" t="s">
        <v>33</v>
      </c>
      <c r="N21" s="8" t="s">
        <v>41</v>
      </c>
      <c r="O21" s="14">
        <v>10000</v>
      </c>
    </row>
    <row r="22" spans="1:15">
      <c r="A22" s="5">
        <v>20</v>
      </c>
      <c r="B22" s="5" t="s">
        <v>111</v>
      </c>
      <c r="C22" s="5" t="s">
        <v>16</v>
      </c>
      <c r="D22" s="6" t="s">
        <v>112</v>
      </c>
      <c r="E22" s="6" t="s">
        <v>27</v>
      </c>
      <c r="F22" s="9" t="s">
        <v>70</v>
      </c>
      <c r="G22" s="9" t="s">
        <v>75</v>
      </c>
      <c r="H22" s="9">
        <v>3.57</v>
      </c>
      <c r="I22" s="9" t="s">
        <v>113</v>
      </c>
      <c r="J22" s="16">
        <f>10/41</f>
        <v>0.24390243902439</v>
      </c>
      <c r="K22" s="6" t="s">
        <v>114</v>
      </c>
      <c r="L22" s="6" t="s">
        <v>23</v>
      </c>
      <c r="M22" s="5" t="s">
        <v>24</v>
      </c>
      <c r="N22" s="6" t="s">
        <v>41</v>
      </c>
      <c r="O22" s="14">
        <v>20000</v>
      </c>
    </row>
    <row r="23" spans="1:15">
      <c r="A23" s="5">
        <v>21</v>
      </c>
      <c r="B23" s="7">
        <v>20520122201258</v>
      </c>
      <c r="C23" s="5" t="s">
        <v>16</v>
      </c>
      <c r="D23" s="8" t="s">
        <v>115</v>
      </c>
      <c r="E23" s="6" t="s">
        <v>27</v>
      </c>
      <c r="F23" s="10" t="s">
        <v>116</v>
      </c>
      <c r="G23" s="10" t="s">
        <v>117</v>
      </c>
      <c r="H23" s="10" t="s">
        <v>118</v>
      </c>
      <c r="I23" s="8" t="s">
        <v>119</v>
      </c>
      <c r="J23" s="16">
        <f>39/158</f>
        <v>0.246835443037975</v>
      </c>
      <c r="K23" s="8" t="s">
        <v>120</v>
      </c>
      <c r="L23" s="8" t="s">
        <v>40</v>
      </c>
      <c r="M23" s="8" t="s">
        <v>33</v>
      </c>
      <c r="N23" s="8" t="s">
        <v>46</v>
      </c>
      <c r="O23" s="14">
        <v>10000</v>
      </c>
    </row>
    <row r="24" spans="1:15">
      <c r="A24" s="5">
        <v>22</v>
      </c>
      <c r="B24" s="7">
        <v>10520122203679</v>
      </c>
      <c r="C24" s="5" t="s">
        <v>16</v>
      </c>
      <c r="D24" s="8" t="s">
        <v>121</v>
      </c>
      <c r="E24" s="6" t="s">
        <v>27</v>
      </c>
      <c r="F24" s="9" t="s">
        <v>70</v>
      </c>
      <c r="G24" s="9" t="s">
        <v>71</v>
      </c>
      <c r="H24" s="9">
        <v>3.53</v>
      </c>
      <c r="I24" s="8" t="s">
        <v>122</v>
      </c>
      <c r="J24" s="16">
        <f>15/55</f>
        <v>0.272727272727273</v>
      </c>
      <c r="K24" s="8" t="s">
        <v>123</v>
      </c>
      <c r="L24" s="8" t="s">
        <v>40</v>
      </c>
      <c r="M24" s="8" t="s">
        <v>33</v>
      </c>
      <c r="N24" s="8" t="s">
        <v>46</v>
      </c>
      <c r="O24" s="14">
        <v>10000</v>
      </c>
    </row>
    <row r="25" spans="1:15">
      <c r="A25" s="5">
        <v>23</v>
      </c>
      <c r="B25" s="7">
        <v>12020122203153</v>
      </c>
      <c r="C25" s="5" t="s">
        <v>16</v>
      </c>
      <c r="D25" s="8" t="s">
        <v>124</v>
      </c>
      <c r="E25" s="6" t="s">
        <v>18</v>
      </c>
      <c r="F25" s="6" t="s">
        <v>88</v>
      </c>
      <c r="G25" s="6" t="s">
        <v>89</v>
      </c>
      <c r="H25" s="6">
        <v>3.71</v>
      </c>
      <c r="I25" s="8" t="s">
        <v>125</v>
      </c>
      <c r="J25" s="13">
        <f>36/109</f>
        <v>0.330275229357798</v>
      </c>
      <c r="K25" s="8" t="s">
        <v>126</v>
      </c>
      <c r="L25" s="8" t="s">
        <v>40</v>
      </c>
      <c r="M25" s="8" t="s">
        <v>33</v>
      </c>
      <c r="N25" s="8" t="s">
        <v>41</v>
      </c>
      <c r="O25" s="14">
        <v>10000</v>
      </c>
    </row>
    <row r="26" ht="17.4" customHeight="1" spans="1:15">
      <c r="A26" s="5">
        <v>24</v>
      </c>
      <c r="B26" s="7">
        <v>30820122201528</v>
      </c>
      <c r="C26" s="5" t="s">
        <v>16</v>
      </c>
      <c r="D26" s="8" t="s">
        <v>127</v>
      </c>
      <c r="E26" s="6" t="s">
        <v>27</v>
      </c>
      <c r="F26" s="6" t="s">
        <v>65</v>
      </c>
      <c r="G26" s="6" t="s">
        <v>66</v>
      </c>
      <c r="H26" s="6">
        <v>3.22</v>
      </c>
      <c r="I26" s="20" t="s">
        <v>128</v>
      </c>
      <c r="J26" s="13">
        <f>9/25</f>
        <v>0.36</v>
      </c>
      <c r="K26" s="8" t="s">
        <v>68</v>
      </c>
      <c r="L26" s="8" t="s">
        <v>40</v>
      </c>
      <c r="M26" s="8" t="s">
        <v>33</v>
      </c>
      <c r="N26" s="8" t="s">
        <v>41</v>
      </c>
      <c r="O26" s="14">
        <v>10000</v>
      </c>
    </row>
    <row r="27" spans="1:15">
      <c r="A27" s="5">
        <v>25</v>
      </c>
      <c r="B27" s="7">
        <v>10220122202430</v>
      </c>
      <c r="C27" s="5" t="s">
        <v>16</v>
      </c>
      <c r="D27" s="8" t="s">
        <v>129</v>
      </c>
      <c r="E27" s="6" t="s">
        <v>18</v>
      </c>
      <c r="F27" s="8" t="s">
        <v>79</v>
      </c>
      <c r="G27" s="8" t="s">
        <v>130</v>
      </c>
      <c r="H27" s="8">
        <v>3.5</v>
      </c>
      <c r="I27" s="8" t="s">
        <v>131</v>
      </c>
      <c r="J27" s="15">
        <f>36/93</f>
        <v>0.387096774193548</v>
      </c>
      <c r="K27" s="8" t="s">
        <v>91</v>
      </c>
      <c r="L27" s="8" t="s">
        <v>40</v>
      </c>
      <c r="M27" s="8" t="s">
        <v>33</v>
      </c>
      <c r="N27" s="8" t="s">
        <v>46</v>
      </c>
      <c r="O27" s="14">
        <v>10000</v>
      </c>
    </row>
    <row r="28" spans="1:15">
      <c r="A28" s="5">
        <v>26</v>
      </c>
      <c r="B28" s="7">
        <v>10220122202348</v>
      </c>
      <c r="C28" s="5" t="s">
        <v>16</v>
      </c>
      <c r="D28" s="8" t="s">
        <v>132</v>
      </c>
      <c r="E28" s="6" t="s">
        <v>18</v>
      </c>
      <c r="F28" s="8" t="s">
        <v>79</v>
      </c>
      <c r="G28" s="8" t="s">
        <v>108</v>
      </c>
      <c r="H28" s="8">
        <v>3.3</v>
      </c>
      <c r="I28" s="20" t="s">
        <v>133</v>
      </c>
      <c r="J28" s="15">
        <f>9/21</f>
        <v>0.428571428571429</v>
      </c>
      <c r="K28" s="8" t="s">
        <v>106</v>
      </c>
      <c r="L28" s="8" t="s">
        <v>40</v>
      </c>
      <c r="M28" s="8" t="s">
        <v>33</v>
      </c>
      <c r="N28" s="8" t="s">
        <v>41</v>
      </c>
      <c r="O28" s="14">
        <v>10000</v>
      </c>
    </row>
    <row r="29" spans="1:15">
      <c r="A29" s="5">
        <v>27</v>
      </c>
      <c r="B29" s="7" t="s">
        <v>134</v>
      </c>
      <c r="C29" s="5" t="s">
        <v>16</v>
      </c>
      <c r="D29" s="8" t="s">
        <v>135</v>
      </c>
      <c r="E29" s="6" t="s">
        <v>27</v>
      </c>
      <c r="F29" s="8" t="s">
        <v>83</v>
      </c>
      <c r="G29" s="8" t="s">
        <v>84</v>
      </c>
      <c r="H29" s="8">
        <v>3.17</v>
      </c>
      <c r="I29" s="8" t="s">
        <v>136</v>
      </c>
      <c r="J29" s="15">
        <f>40/90</f>
        <v>0.444444444444444</v>
      </c>
      <c r="K29" s="8" t="s">
        <v>51</v>
      </c>
      <c r="L29" s="8" t="s">
        <v>40</v>
      </c>
      <c r="M29" s="8" t="s">
        <v>33</v>
      </c>
      <c r="N29" s="8" t="s">
        <v>41</v>
      </c>
      <c r="O29" s="14">
        <v>10000</v>
      </c>
    </row>
    <row r="30" spans="1:15">
      <c r="A30" s="5">
        <v>28</v>
      </c>
      <c r="B30" s="7">
        <v>12220131152723</v>
      </c>
      <c r="C30" s="5" t="s">
        <v>137</v>
      </c>
      <c r="D30" s="8" t="s">
        <v>138</v>
      </c>
      <c r="E30" s="6" t="s">
        <v>18</v>
      </c>
      <c r="F30" s="6" t="s">
        <v>88</v>
      </c>
      <c r="G30" s="6"/>
      <c r="H30" s="6"/>
      <c r="I30" s="6"/>
      <c r="J30" s="13"/>
      <c r="K30" s="8" t="s">
        <v>139</v>
      </c>
      <c r="L30" s="8" t="s">
        <v>140</v>
      </c>
      <c r="M30" s="8" t="s">
        <v>33</v>
      </c>
      <c r="N30" s="8" t="s">
        <v>34</v>
      </c>
      <c r="O30" s="18">
        <v>20000</v>
      </c>
    </row>
    <row r="31" spans="1:15">
      <c r="A31" s="5">
        <v>29</v>
      </c>
      <c r="B31" s="7" t="s">
        <v>141</v>
      </c>
      <c r="C31" s="5" t="s">
        <v>137</v>
      </c>
      <c r="D31" s="8" t="s">
        <v>142</v>
      </c>
      <c r="E31" s="6" t="s">
        <v>18</v>
      </c>
      <c r="F31" s="9" t="s">
        <v>143</v>
      </c>
      <c r="G31" s="9"/>
      <c r="H31" s="9"/>
      <c r="I31" s="9"/>
      <c r="J31" s="16"/>
      <c r="K31" s="8" t="s">
        <v>144</v>
      </c>
      <c r="L31" s="8" t="s">
        <v>145</v>
      </c>
      <c r="M31" s="7" t="s">
        <v>146</v>
      </c>
      <c r="N31" s="8" t="s">
        <v>41</v>
      </c>
      <c r="O31" s="18">
        <v>20000</v>
      </c>
    </row>
    <row r="32" ht="16.8" customHeight="1" spans="1:15">
      <c r="A32" s="5">
        <v>30</v>
      </c>
      <c r="B32" s="7" t="s">
        <v>147</v>
      </c>
      <c r="C32" s="5" t="s">
        <v>137</v>
      </c>
      <c r="D32" s="8" t="s">
        <v>148</v>
      </c>
      <c r="E32" s="6" t="s">
        <v>18</v>
      </c>
      <c r="F32" s="8" t="s">
        <v>79</v>
      </c>
      <c r="G32" s="8"/>
      <c r="H32" s="8"/>
      <c r="I32" s="8"/>
      <c r="J32" s="15"/>
      <c r="K32" s="8" t="s">
        <v>63</v>
      </c>
      <c r="L32" s="8" t="s">
        <v>40</v>
      </c>
      <c r="M32" s="8" t="s">
        <v>33</v>
      </c>
      <c r="N32" s="8" t="s">
        <v>46</v>
      </c>
      <c r="O32" s="18">
        <v>10000</v>
      </c>
    </row>
    <row r="33" spans="1:15">
      <c r="A33" s="11" t="s">
        <v>149</v>
      </c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9">
        <f>SUM(O3:O32)</f>
        <v>340000</v>
      </c>
    </row>
  </sheetData>
  <sortState ref="A2:Q41">
    <sortCondition ref="J2:J41"/>
  </sortState>
  <mergeCells count="1">
    <mergeCell ref="A1:O1"/>
  </mergeCells>
  <pageMargins left="0.314583333333333" right="0.314583333333333" top="0.354166666666667" bottom="0.354166666666667" header="0.314583333333333" footer="0.314583333333333"/>
  <pageSetup paperSize="9" scale="95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双倍资助名单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韩晓燕(2013100198)</cp:lastModifiedBy>
  <dcterms:created xsi:type="dcterms:W3CDTF">2014-07-24T01:57:00Z</dcterms:created>
  <cp:lastPrinted>2015-10-26T07:56:00Z</cp:lastPrinted>
  <dcterms:modified xsi:type="dcterms:W3CDTF">2015-11-04T07:35:40Z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2052-10.1.0.5346</vt:lpwstr>
  </property>
</Properties>
</file>